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.getsadze\Google Drive\TechnoCredit\კროს კრედიტი (მისო)\ანგარიშგებები\2019\06 Jun\"/>
    </mc:Choice>
  </mc:AlternateContent>
  <xr:revisionPtr revIDLastSave="0" documentId="13_ncr:1_{08426C00-B6E1-4331-982D-0EADE7A0CC76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6" i="9" l="1"/>
  <c r="E64" i="9"/>
  <c r="E61" i="9"/>
  <c r="C61" i="9"/>
  <c r="E60" i="9"/>
  <c r="E59" i="9"/>
  <c r="E58" i="9"/>
  <c r="D53" i="9"/>
  <c r="C52" i="9"/>
  <c r="E52" i="9" s="1"/>
  <c r="E51" i="9"/>
  <c r="C50" i="9"/>
  <c r="E50" i="9" s="1"/>
  <c r="E49" i="9"/>
  <c r="E48" i="9"/>
  <c r="C48" i="9"/>
  <c r="C47" i="9"/>
  <c r="C53" i="9" s="1"/>
  <c r="E53" i="9" s="1"/>
  <c r="D45" i="9"/>
  <c r="D54" i="9" s="1"/>
  <c r="C44" i="9"/>
  <c r="E44" i="9" s="1"/>
  <c r="E43" i="9"/>
  <c r="E42" i="9"/>
  <c r="C42" i="9"/>
  <c r="E41" i="9"/>
  <c r="E40" i="9"/>
  <c r="E39" i="9"/>
  <c r="E38" i="9"/>
  <c r="E37" i="9"/>
  <c r="C37" i="9"/>
  <c r="D36" i="9"/>
  <c r="C36" i="9"/>
  <c r="C45" i="9" s="1"/>
  <c r="E33" i="9"/>
  <c r="D33" i="9"/>
  <c r="C33" i="9"/>
  <c r="E32" i="9"/>
  <c r="E31" i="9"/>
  <c r="E30" i="9"/>
  <c r="E29" i="9"/>
  <c r="E28" i="9"/>
  <c r="E27" i="9"/>
  <c r="E26" i="9"/>
  <c r="E23" i="9"/>
  <c r="E22" i="9"/>
  <c r="C21" i="9"/>
  <c r="C24" i="9" s="1"/>
  <c r="E20" i="9"/>
  <c r="E19" i="9"/>
  <c r="E18" i="9"/>
  <c r="E17" i="9"/>
  <c r="D16" i="9"/>
  <c r="C16" i="9"/>
  <c r="E16" i="9" s="1"/>
  <c r="E15" i="9"/>
  <c r="E14" i="9"/>
  <c r="C13" i="9"/>
  <c r="E13" i="9" s="1"/>
  <c r="E12" i="9"/>
  <c r="E11" i="9"/>
  <c r="E10" i="9"/>
  <c r="E9" i="9"/>
  <c r="E8" i="9"/>
  <c r="D8" i="9"/>
  <c r="D24" i="9" s="1"/>
  <c r="D34" i="9" s="1"/>
  <c r="D56" i="9" s="1"/>
  <c r="D63" i="9" s="1"/>
  <c r="D65" i="9" s="1"/>
  <c r="D67" i="9" s="1"/>
  <c r="C8" i="9"/>
  <c r="E7" i="9"/>
  <c r="E29" i="8"/>
  <c r="E30" i="8"/>
  <c r="E31" i="8"/>
  <c r="E32" i="8"/>
  <c r="E33" i="8"/>
  <c r="E28" i="8"/>
  <c r="E21" i="8"/>
  <c r="E22" i="8"/>
  <c r="E23" i="8"/>
  <c r="E24" i="8"/>
  <c r="E25" i="8"/>
  <c r="E26" i="8"/>
  <c r="E20" i="8"/>
  <c r="C54" i="9" l="1"/>
  <c r="E54" i="9" s="1"/>
  <c r="E45" i="9"/>
  <c r="E24" i="9"/>
  <c r="C34" i="9"/>
  <c r="E21" i="9"/>
  <c r="E36" i="9"/>
  <c r="E47" i="9"/>
  <c r="E34" i="9" l="1"/>
  <c r="C56" i="9"/>
  <c r="E56" i="9" l="1"/>
  <c r="C63" i="9"/>
  <c r="E63" i="9" l="1"/>
  <c r="C65" i="9"/>
  <c r="E65" i="9" l="1"/>
  <c r="C67" i="9"/>
  <c r="E67" i="9" s="1"/>
  <c r="E12" i="8" l="1"/>
  <c r="E13" i="8"/>
  <c r="E14" i="8"/>
  <c r="E15" i="8"/>
  <c r="E16" i="8"/>
  <c r="E17" i="8"/>
  <c r="E8" i="8"/>
  <c r="E9" i="8"/>
  <c r="E10" i="8"/>
  <c r="E7" i="8"/>
  <c r="D11" i="8" l="1"/>
  <c r="C11" i="8"/>
  <c r="B2" i="8"/>
  <c r="B1" i="8"/>
  <c r="B2" i="9"/>
  <c r="B1" i="9"/>
  <c r="C34" i="8"/>
  <c r="E34" i="8" s="1"/>
  <c r="D26" i="8"/>
  <c r="D35" i="8" s="1"/>
  <c r="C26" i="8"/>
  <c r="C18" i="8" l="1"/>
  <c r="E11" i="8"/>
  <c r="D18" i="8"/>
  <c r="E18" i="8" s="1"/>
  <c r="C35" i="8"/>
  <c r="E35" i="8" s="1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<sst xmlns="http://schemas.openxmlformats.org/spreadsheetml/2006/main" count="130" uniqueCount="115">
  <si>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</si>
  <si>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</si>
  <si>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</si>
  <si>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</si>
  <si>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</si>
  <si>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</si>
  <si>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</si>
  <si>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</si>
  <si>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</si>
  <si>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</si>
  <si>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</si>
  <si>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</si>
  <si>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</si>
  <si>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</si>
  <si>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</si>
  <si>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</si>
  <si>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</si>
  <si>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</si>
  <si>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</si>
  <si>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</si>
  <si>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</si>
  <si>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</si>
  <si>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</si>
  <si>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</si>
  <si>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</si>
  <si>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</si>
  <si>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</si>
  <si>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</si>
  <si>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</si>
  <si>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</si>
  <si>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</si>
  <si>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</si>
  <si>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</si>
  <si>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</si>
  <si>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</si>
  <si>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</si>
  <si>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</si>
  <si>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</si>
  <si>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</si>
  <si>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</si>
  <si>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</si>
  <si>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</si>
  <si>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</si>
  <si>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</si>
  <si>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</si>
  <si>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</si>
  <si>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</si>
  <si>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</si>
  <si>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</si>
  <si>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</si>
  <si>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</si>
  <si>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</si>
  <si>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</si>
  <si>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</si>
  <si>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</si>
  <si>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</si>
  <si>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</si>
  <si>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</si>
  <si>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</si>
  <si>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</si>
  <si>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</si>
  <si>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</si>
  <si>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</si>
  <si>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</si>
  <si>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</si>
  <si>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</si>
  <si>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</si>
  <si>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</si>
  <si>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</si>
  <si>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</si>
  <si>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</si>
  <si>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</si>
  <si>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</si>
  <si>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</si>
  <si>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</si>
  <si>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</si>
  <si>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</si>
  <si>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</si>
  <si>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</si>
  <si>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</si>
  <si>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</si>
  <si>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</si>
  <si>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</si>
  <si>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</si>
  <si>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</si>
  <si>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</si>
  <si>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</si>
  <si>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</si>
  <si>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</si>
  <si>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</si>
  <si>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</si>
  <si>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</si>
  <si>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</si>
  <si>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</si>
  <si>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</si>
  <si>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</si>
  <si>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</si>
  <si>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</si>
  <si>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</si>
  <si>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</si>
  <si>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</si>
  <si>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</si>
  <si>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</si>
  <si>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</si>
  <si>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</si>
  <si>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</si>
  <si>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</si>
  <si>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</si>
  <si>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</si>
  <si>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</si>
  <si>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</si>
  <si>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</si>
  <si>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</si>
  <si>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</si>
  <si>
    <t>თეონა ჭუმბურიძე (პ/ნ 01030042786)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</si>
</sst>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43646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89" t="s">
        <v>97</v>
      </c>
      <c r="B4" s="190"/>
      <c r="C4" s="191"/>
    </row>
    <row r="5" spans="1:3" ht="12" customHeight="1" x14ac:dyDescent="0.3">
      <c r="A5" s="107">
        <v>1</v>
      </c>
      <c r="B5" s="187" t="s">
        <v>114</v>
      </c>
      <c r="C5" s="188"/>
    </row>
    <row r="6" spans="1:3" ht="12" customHeight="1" x14ac:dyDescent="0.3">
      <c r="A6" s="107">
        <v>2</v>
      </c>
      <c r="B6" s="187" t="s">
        <v>109</v>
      </c>
      <c r="C6" s="188"/>
    </row>
    <row r="7" spans="1:3" ht="12" customHeight="1" x14ac:dyDescent="0.3">
      <c r="A7" s="107">
        <v>3</v>
      </c>
      <c r="B7" s="187" t="s">
        <v>110</v>
      </c>
      <c r="C7" s="188"/>
    </row>
    <row r="8" spans="1:3" ht="12" customHeight="1" x14ac:dyDescent="0.3">
      <c r="A8" s="107">
        <v>4</v>
      </c>
      <c r="B8" s="187"/>
      <c r="C8" s="188"/>
    </row>
    <row r="9" spans="1:3" ht="12" customHeight="1" x14ac:dyDescent="0.3">
      <c r="A9" s="107">
        <v>5</v>
      </c>
      <c r="B9" s="187"/>
      <c r="C9" s="188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92" t="s">
        <v>98</v>
      </c>
      <c r="B11" s="193"/>
      <c r="C11" s="194"/>
    </row>
    <row r="12" spans="1:3" ht="12" customHeight="1" x14ac:dyDescent="0.3">
      <c r="A12" s="107">
        <v>1</v>
      </c>
      <c r="B12" s="187" t="s">
        <v>111</v>
      </c>
      <c r="C12" s="188"/>
    </row>
    <row r="13" spans="1:3" ht="12" customHeight="1" x14ac:dyDescent="0.3">
      <c r="A13" s="107">
        <v>2</v>
      </c>
      <c r="B13" s="187"/>
      <c r="C13" s="188"/>
    </row>
    <row r="14" spans="1:3" ht="12" customHeight="1" x14ac:dyDescent="0.3">
      <c r="A14" s="107">
        <v>3</v>
      </c>
      <c r="B14" s="187"/>
      <c r="C14" s="188"/>
    </row>
    <row r="15" spans="1:3" ht="12" customHeight="1" x14ac:dyDescent="0.3">
      <c r="A15" s="107">
        <v>4</v>
      </c>
      <c r="B15" s="187"/>
      <c r="C15" s="188"/>
    </row>
    <row r="16" spans="1:3" ht="12" customHeight="1" x14ac:dyDescent="0.3">
      <c r="A16" s="107">
        <v>5</v>
      </c>
      <c r="B16" s="187"/>
      <c r="C16" s="188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84" t="s">
        <v>101</v>
      </c>
      <c r="B18" s="185"/>
      <c r="C18" s="186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84" t="s">
        <v>100</v>
      </c>
      <c r="B31" s="185"/>
      <c r="C31" s="185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113</v>
      </c>
      <c r="C33" s="181">
        <v>0.2</v>
      </c>
    </row>
    <row r="34" spans="1:3" ht="12" customHeight="1" x14ac:dyDescent="0.3">
      <c r="A34" s="107">
        <v>2</v>
      </c>
      <c r="B34" s="109" t="s">
        <v>111</v>
      </c>
      <c r="C34" s="181">
        <v>0.2</v>
      </c>
    </row>
    <row r="35" spans="1:3" ht="12" customHeight="1" x14ac:dyDescent="0.3">
      <c r="A35" s="107">
        <v>3</v>
      </c>
      <c r="B35" s="109" t="s">
        <v>110</v>
      </c>
      <c r="C35" s="181">
        <v>0.6</v>
      </c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3" t="s">
        <v>104</v>
      </c>
      <c r="C44" s="183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="90" zoomScaleNormal="100" zoomScaleSheetLayoutView="90" workbookViewId="0"/>
  </sheetViews>
  <sheetFormatPr defaultColWidth="9.109375" defaultRowHeight="12" customHeight="1" x14ac:dyDescent="0.2"/>
  <cols>
    <col min="1" max="1" width="8.21875" style="3" customWidth="1"/>
    <col min="2" max="2" width="48.77734375" style="3" customWidth="1"/>
    <col min="3" max="3" width="14.33203125" style="3" customWidth="1"/>
    <col min="4" max="4" width="13.6640625" style="3" bestFit="1" customWidth="1"/>
    <col min="5" max="5" width="16.2187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43646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35901.370000000003</v>
      </c>
      <c r="D7" s="123">
        <v>0</v>
      </c>
      <c r="E7" s="129">
        <f>C7+D7</f>
        <v>35901.370000000003</v>
      </c>
      <c r="F7" s="15"/>
    </row>
    <row r="8" spans="1:6" ht="12" customHeight="1" x14ac:dyDescent="0.2">
      <c r="A8" s="16">
        <v>2</v>
      </c>
      <c r="B8" s="17" t="s">
        <v>10</v>
      </c>
      <c r="C8" s="124">
        <v>192293.15</v>
      </c>
      <c r="D8" s="124">
        <v>8761.0466202770385</v>
      </c>
      <c r="E8" s="130">
        <f t="shared" ref="E8:E34" si="0">C8+D8</f>
        <v>201054.19662027704</v>
      </c>
      <c r="F8" s="15"/>
    </row>
    <row r="9" spans="1:6" ht="12" customHeight="1" x14ac:dyDescent="0.2">
      <c r="A9" s="16">
        <v>3</v>
      </c>
      <c r="B9" s="88" t="s">
        <v>11</v>
      </c>
      <c r="C9" s="133">
        <v>2523273.19</v>
      </c>
      <c r="D9" s="133">
        <v>2863.6250594330995</v>
      </c>
      <c r="E9" s="130">
        <f t="shared" si="0"/>
        <v>2526136.8150594332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-124928.878</v>
      </c>
      <c r="D10" s="134">
        <v>-2863.62505943306</v>
      </c>
      <c r="E10" s="135">
        <f t="shared" si="0"/>
        <v>-127792.50305943306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2398344.3119999999</v>
      </c>
      <c r="D11" s="124">
        <f>D9+D10</f>
        <v>3.9563019527122378E-11</v>
      </c>
      <c r="E11" s="130">
        <f t="shared" si="0"/>
        <v>2398344.3119999999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29854.1500000001</v>
      </c>
      <c r="D13" s="124">
        <v>0</v>
      </c>
      <c r="E13" s="130">
        <f t="shared" si="0"/>
        <v>29854.1500000001</v>
      </c>
    </row>
    <row r="14" spans="1:6" ht="12" customHeight="1" x14ac:dyDescent="0.2">
      <c r="A14" s="16">
        <v>6</v>
      </c>
      <c r="B14" s="17" t="s">
        <v>16</v>
      </c>
      <c r="C14" s="124">
        <v>0</v>
      </c>
      <c r="D14" s="178"/>
      <c r="E14" s="130">
        <f t="shared" si="0"/>
        <v>0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4">
        <v>18122</v>
      </c>
      <c r="D16" s="178"/>
      <c r="E16" s="130">
        <f t="shared" si="0"/>
        <v>18122</v>
      </c>
    </row>
    <row r="17" spans="1:5" ht="12" customHeight="1" x14ac:dyDescent="0.2">
      <c r="A17" s="16">
        <v>9</v>
      </c>
      <c r="B17" s="17" t="s">
        <v>19</v>
      </c>
      <c r="C17" s="124">
        <v>30434.01</v>
      </c>
      <c r="D17" s="124">
        <v>0</v>
      </c>
      <c r="E17" s="130">
        <f t="shared" si="0"/>
        <v>30434.01</v>
      </c>
    </row>
    <row r="18" spans="1:5" ht="12" customHeight="1" thickBot="1" x14ac:dyDescent="0.25">
      <c r="A18" s="13">
        <v>10</v>
      </c>
      <c r="B18" s="18" t="s">
        <v>20</v>
      </c>
      <c r="C18" s="125">
        <f>SUM(C7:C8,C11:C17)</f>
        <v>2704948.9919999996</v>
      </c>
      <c r="D18" s="125">
        <f>SUM(D7:D8,D11:D17)</f>
        <v>8761.0466202770785</v>
      </c>
      <c r="E18" s="131">
        <f t="shared" si="0"/>
        <v>2713710.0386202768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3">
        <v>0</v>
      </c>
      <c r="D20" s="123">
        <v>0</v>
      </c>
      <c r="E20" s="129">
        <f t="shared" si="0"/>
        <v>0</v>
      </c>
    </row>
    <row r="21" spans="1:5" ht="12" customHeight="1" x14ac:dyDescent="0.2">
      <c r="A21" s="16">
        <v>12</v>
      </c>
      <c r="B21" s="17" t="s">
        <v>23</v>
      </c>
      <c r="C21" s="124">
        <v>9.9999999999999995E-7</v>
      </c>
      <c r="D21" s="124">
        <v>0</v>
      </c>
      <c r="E21" s="130">
        <f t="shared" si="0"/>
        <v>9.9999999999999995E-7</v>
      </c>
    </row>
    <row r="22" spans="1:5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0"/>
        <v>0</v>
      </c>
    </row>
    <row r="23" spans="1:5" ht="12" customHeight="1" x14ac:dyDescent="0.2">
      <c r="A23" s="13">
        <v>14</v>
      </c>
      <c r="B23" s="17" t="s">
        <v>25</v>
      </c>
      <c r="C23" s="124">
        <v>69095.89</v>
      </c>
      <c r="D23" s="124">
        <v>0</v>
      </c>
      <c r="E23" s="130">
        <f t="shared" si="0"/>
        <v>69095.89</v>
      </c>
    </row>
    <row r="24" spans="1:5" ht="12" customHeight="1" x14ac:dyDescent="0.2">
      <c r="A24" s="16">
        <v>15</v>
      </c>
      <c r="B24" s="17" t="s">
        <v>26</v>
      </c>
      <c r="C24" s="124">
        <v>17672.149999999998</v>
      </c>
      <c r="D24" s="124">
        <v>73.725658442873439</v>
      </c>
      <c r="E24" s="130">
        <f t="shared" si="0"/>
        <v>17745.87565844287</v>
      </c>
    </row>
    <row r="25" spans="1:5" ht="12" customHeight="1" x14ac:dyDescent="0.2">
      <c r="A25" s="16">
        <v>16</v>
      </c>
      <c r="B25" s="17" t="s">
        <v>105</v>
      </c>
      <c r="C25" s="124">
        <v>1750000</v>
      </c>
      <c r="D25" s="124">
        <v>0</v>
      </c>
      <c r="E25" s="130">
        <f t="shared" si="0"/>
        <v>1750000</v>
      </c>
    </row>
    <row r="26" spans="1:5" ht="12" customHeight="1" thickBot="1" x14ac:dyDescent="0.25">
      <c r="A26" s="13">
        <v>17</v>
      </c>
      <c r="B26" s="18" t="s">
        <v>27</v>
      </c>
      <c r="C26" s="125">
        <f>SUM(C20:C25)</f>
        <v>1836768.040001</v>
      </c>
      <c r="D26" s="125">
        <f>SUM(D20:D25)</f>
        <v>73.725658442873439</v>
      </c>
      <c r="E26" s="131">
        <f t="shared" si="0"/>
        <v>1836841.7656594429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3">
        <v>850000</v>
      </c>
      <c r="D28" s="178"/>
      <c r="E28" s="129">
        <f t="shared" si="0"/>
        <v>850000</v>
      </c>
    </row>
    <row r="29" spans="1:5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si="0"/>
        <v>0</v>
      </c>
    </row>
    <row r="30" spans="1:5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0"/>
        <v>0</v>
      </c>
    </row>
    <row r="31" spans="1:5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0"/>
        <v>0</v>
      </c>
    </row>
    <row r="32" spans="1:5" ht="12" customHeight="1" x14ac:dyDescent="0.2">
      <c r="A32" s="16">
        <v>22</v>
      </c>
      <c r="B32" s="20" t="s">
        <v>32</v>
      </c>
      <c r="C32" s="124">
        <v>26868.27296183434</v>
      </c>
      <c r="D32" s="178"/>
      <c r="E32" s="130">
        <f t="shared" si="0"/>
        <v>26868.27296183434</v>
      </c>
    </row>
    <row r="33" spans="1:5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0"/>
        <v>0</v>
      </c>
    </row>
    <row r="34" spans="1:5" ht="12" customHeight="1" thickBot="1" x14ac:dyDescent="0.25">
      <c r="A34" s="21">
        <v>24</v>
      </c>
      <c r="B34" s="18" t="s">
        <v>34</v>
      </c>
      <c r="C34" s="125">
        <f>SUM(C28:C33)</f>
        <v>876868.27296183433</v>
      </c>
      <c r="D34" s="178"/>
      <c r="E34" s="131">
        <f t="shared" si="0"/>
        <v>876868.27296183433</v>
      </c>
    </row>
    <row r="35" spans="1:5" ht="12" customHeight="1" thickBot="1" x14ac:dyDescent="0.25">
      <c r="A35" s="127">
        <v>25</v>
      </c>
      <c r="B35" s="128" t="s">
        <v>35</v>
      </c>
      <c r="C35" s="126">
        <f>C26+C34</f>
        <v>2713636.3129628343</v>
      </c>
      <c r="D35" s="126">
        <f>D26</f>
        <v>73.725658442873439</v>
      </c>
      <c r="E35" s="132">
        <f>C35+D35</f>
        <v>2713710.0386212771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104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43646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239430.09000000003</v>
      </c>
      <c r="D8" s="138">
        <f>SUM(D9:D15)</f>
        <v>6026.81</v>
      </c>
      <c r="E8" s="168">
        <f t="shared" si="0"/>
        <v>245456.90000000002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f>42201.25+22032.04+162915.79+10716.59+1564.42</f>
        <v>239430.09000000003</v>
      </c>
      <c r="D13" s="42">
        <v>6026.81</v>
      </c>
      <c r="E13" s="169">
        <f t="shared" si="0"/>
        <v>245456.90000000002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21052.25</v>
      </c>
      <c r="D16" s="138">
        <f>SUM(D17:D20)</f>
        <v>0</v>
      </c>
      <c r="E16" s="168">
        <f t="shared" si="0"/>
        <v>21052.25</v>
      </c>
    </row>
    <row r="17" spans="1:5" x14ac:dyDescent="0.2">
      <c r="A17" s="89">
        <v>3.1</v>
      </c>
      <c r="B17" s="44" t="s">
        <v>49</v>
      </c>
      <c r="C17" s="41">
        <v>18856.080000000002</v>
      </c>
      <c r="D17" s="42">
        <v>0</v>
      </c>
      <c r="E17" s="169">
        <f t="shared" si="0"/>
        <v>18856.080000000002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2196.17</v>
      </c>
      <c r="D20" s="42">
        <v>0</v>
      </c>
      <c r="E20" s="169">
        <f t="shared" si="0"/>
        <v>2196.17</v>
      </c>
    </row>
    <row r="21" spans="1:5" ht="20.399999999999999" x14ac:dyDescent="0.2">
      <c r="A21" s="89">
        <v>4</v>
      </c>
      <c r="B21" s="45" t="s">
        <v>53</v>
      </c>
      <c r="C21" s="41">
        <f>84337.27+2391.09+35858.41+20340.78+463.99</f>
        <v>143391.53999999998</v>
      </c>
      <c r="D21" s="42">
        <v>267.17</v>
      </c>
      <c r="E21" s="168">
        <f t="shared" si="0"/>
        <v>143658.71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403873.88</v>
      </c>
      <c r="D24" s="140">
        <f>SUM(D7:D8,D21:D23,D16)</f>
        <v>6293.9800000000005</v>
      </c>
      <c r="E24" s="141">
        <f t="shared" si="0"/>
        <v>410167.86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0</v>
      </c>
      <c r="D26" s="50">
        <v>0</v>
      </c>
      <c r="E26" s="167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6054.79</v>
      </c>
      <c r="D28" s="53">
        <v>0</v>
      </c>
      <c r="E28" s="168">
        <f t="shared" si="1"/>
        <v>6054.79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147808.22</v>
      </c>
      <c r="D31" s="53">
        <v>0</v>
      </c>
      <c r="E31" s="168">
        <f t="shared" si="1"/>
        <v>147808.22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153863.01</v>
      </c>
      <c r="D33" s="143">
        <f>SUM(D26:D32)</f>
        <v>0</v>
      </c>
      <c r="E33" s="144">
        <f t="shared" si="1"/>
        <v>153863.01</v>
      </c>
    </row>
    <row r="34" spans="1:5" ht="10.8" thickBot="1" x14ac:dyDescent="0.25">
      <c r="A34" s="100">
        <v>16</v>
      </c>
      <c r="B34" s="145" t="s">
        <v>66</v>
      </c>
      <c r="C34" s="140">
        <f>C24-C33</f>
        <v>250010.87</v>
      </c>
      <c r="D34" s="146">
        <f>D24-D33</f>
        <v>6293.9800000000005</v>
      </c>
      <c r="E34" s="141">
        <f t="shared" si="1"/>
        <v>256304.85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101984.91999999998</v>
      </c>
      <c r="D36" s="148">
        <f>D37-D38</f>
        <v>0</v>
      </c>
      <c r="E36" s="167">
        <f t="shared" ref="E36:E45" si="2">C36+D36</f>
        <v>101984.91999999998</v>
      </c>
    </row>
    <row r="37" spans="1:5" ht="20.399999999999999" x14ac:dyDescent="0.2">
      <c r="A37" s="89">
        <v>17.100000000000001</v>
      </c>
      <c r="B37" s="58" t="s">
        <v>69</v>
      </c>
      <c r="C37" s="41">
        <f>45672.77+160258.4+170+8482.75</f>
        <v>214583.91999999998</v>
      </c>
      <c r="D37" s="42">
        <v>0</v>
      </c>
      <c r="E37" s="169">
        <f t="shared" si="2"/>
        <v>214583.91999999998</v>
      </c>
    </row>
    <row r="38" spans="1:5" ht="20.399999999999999" x14ac:dyDescent="0.2">
      <c r="A38" s="89">
        <v>17.2</v>
      </c>
      <c r="B38" s="58" t="s">
        <v>70</v>
      </c>
      <c r="C38" s="41">
        <v>112599</v>
      </c>
      <c r="D38" s="42">
        <v>0</v>
      </c>
      <c r="E38" s="169">
        <f t="shared" si="2"/>
        <v>112599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0</v>
      </c>
      <c r="D41" s="53">
        <v>0</v>
      </c>
      <c r="E41" s="168">
        <f t="shared" si="2"/>
        <v>0</v>
      </c>
    </row>
    <row r="42" spans="1:5" x14ac:dyDescent="0.2">
      <c r="A42" s="89">
        <v>21</v>
      </c>
      <c r="B42" s="45" t="s">
        <v>74</v>
      </c>
      <c r="C42" s="52">
        <f>5904.95-3114.17</f>
        <v>2790.7799999999997</v>
      </c>
      <c r="D42" s="53">
        <v>0</v>
      </c>
      <c r="E42" s="168">
        <f t="shared" si="2"/>
        <v>2790.7799999999997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f>2160+157.38+2500</f>
        <v>4817.38</v>
      </c>
      <c r="D44" s="97">
        <v>0</v>
      </c>
      <c r="E44" s="170">
        <f t="shared" si="2"/>
        <v>4817.38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109593.07999999999</v>
      </c>
      <c r="D45" s="146">
        <f>SUM(D36,D39:D44)</f>
        <v>0</v>
      </c>
      <c r="E45" s="141">
        <f t="shared" si="2"/>
        <v>109593.07999999999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f>8115.45+612.86+850.61</f>
        <v>9578.92</v>
      </c>
      <c r="D47" s="53">
        <v>0</v>
      </c>
      <c r="E47" s="171">
        <f t="shared" ref="E47:E54" si="3">C47+D47</f>
        <v>9578.92</v>
      </c>
    </row>
    <row r="48" spans="1:5" x14ac:dyDescent="0.2">
      <c r="A48" s="89">
        <v>26</v>
      </c>
      <c r="B48" s="45" t="s">
        <v>80</v>
      </c>
      <c r="C48" s="52">
        <f>115665.33+469.2+2075</f>
        <v>118209.53</v>
      </c>
      <c r="D48" s="53">
        <v>0</v>
      </c>
      <c r="E48" s="172">
        <f t="shared" si="3"/>
        <v>118209.53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f>5370.44+29047.77</f>
        <v>34418.21</v>
      </c>
      <c r="D50" s="53">
        <v>0</v>
      </c>
      <c r="E50" s="172">
        <f t="shared" si="3"/>
        <v>34418.21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f>4238.5+2006.69+489+409.55+1580.47+2687.57+975.89+258.92+4072.7+120+174.5+5445+250+501.75+607.15+10001.38+197.38+2200+2437+622.75</f>
        <v>39276.199999999997</v>
      </c>
      <c r="D52" s="53">
        <v>0</v>
      </c>
      <c r="E52" s="172">
        <f t="shared" si="3"/>
        <v>39276.199999999997</v>
      </c>
    </row>
    <row r="53" spans="1:5" x14ac:dyDescent="0.2">
      <c r="A53" s="90">
        <v>31</v>
      </c>
      <c r="B53" s="59" t="s">
        <v>85</v>
      </c>
      <c r="C53" s="149">
        <f>SUM(C47:C52)</f>
        <v>201482.86</v>
      </c>
      <c r="D53" s="150">
        <f>SUM(D47:D52)</f>
        <v>0</v>
      </c>
      <c r="E53" s="173">
        <f t="shared" si="3"/>
        <v>201482.86</v>
      </c>
    </row>
    <row r="54" spans="1:5" ht="10.8" thickBot="1" x14ac:dyDescent="0.25">
      <c r="A54" s="95">
        <v>32</v>
      </c>
      <c r="B54" s="151" t="s">
        <v>86</v>
      </c>
      <c r="C54" s="152">
        <f>C45-C53</f>
        <v>-91889.78</v>
      </c>
      <c r="D54" s="153">
        <f>D45-D53</f>
        <v>0</v>
      </c>
      <c r="E54" s="154">
        <f t="shared" si="3"/>
        <v>-91889.78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158121.09</v>
      </c>
      <c r="D56" s="158">
        <f>D34+D54</f>
        <v>6293.9800000000005</v>
      </c>
      <c r="E56" s="159">
        <f>C56+D56</f>
        <v>164415.07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171010.39703816565</v>
      </c>
      <c r="D58" s="65"/>
      <c r="E58" s="171">
        <f>C58</f>
        <v>171010.39703816565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171010.39703816565</v>
      </c>
      <c r="D61" s="70"/>
      <c r="E61" s="160">
        <f>C61</f>
        <v>171010.39703816565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-12889.307038165658</v>
      </c>
      <c r="D63" s="158">
        <f>D56</f>
        <v>6293.9800000000005</v>
      </c>
      <c r="E63" s="159">
        <f>C63+D63</f>
        <v>-6595.3270381656575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-12889.307038165658</v>
      </c>
      <c r="D65" s="158">
        <f>D63</f>
        <v>6293.9800000000005</v>
      </c>
      <c r="E65" s="159">
        <f>C65+D65</f>
        <v>-6595.3270381656575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-12889.307038165658</v>
      </c>
      <c r="D67" s="165">
        <f>D65</f>
        <v>6293.9800000000005</v>
      </c>
      <c r="E67" s="161">
        <f>C67+D67</f>
        <v>-6595.3270381656575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9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2019-07-15T14:28:17Z</dcterms:modified>
</cp:coreProperties>
</file>